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389" activeTab="0"/>
  </bookViews>
  <sheets>
    <sheet name="М.каб.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<sst xmlns="http://schemas.openxmlformats.org/spreadsheetml/2006/main" count="67" uniqueCount="52">
  <si>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</si>
  <si>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</si>
  <si>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</si>
  <si>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</si>
  <si>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</si>
  <si>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</si>
  <si>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</si>
  <si>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</si>
  <si>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</si>
  <si>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</si>
  <si>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</si>
  <si>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</si>
  <si>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</si>
  <si>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</si>
  <si>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</si>
  <si>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</si>
  <si>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</si>
  <si>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</si>
  <si>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</si>
  <si>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</si>
  <si>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</si>
  <si>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</si>
  <si>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</si>
  <si>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</si>
  <si>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</si>
  <si>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</si>
  <si>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 xml:space="preserve">Канцтовари </t>
  </si>
  <si>
    <t>Друкована продукція:</t>
  </si>
  <si>
    <t xml:space="preserve">Підписка </t>
  </si>
  <si>
    <t>Господарчі товари</t>
  </si>
  <si>
    <t>Запчастини</t>
  </si>
  <si>
    <t>Ін.матеріали</t>
  </si>
  <si>
    <t>Послуги зв'язку</t>
  </si>
  <si>
    <t>Інші послуги</t>
  </si>
  <si>
    <t>загальний фонд</t>
  </si>
  <si>
    <t>Оплата інших енергоносіїв</t>
  </si>
  <si>
    <t>тех.підтр.веб.рес. / 02,04,06,09.2019</t>
  </si>
  <si>
    <t>інші / 03.2019</t>
  </si>
  <si>
    <t>Меблі</t>
  </si>
  <si>
    <t>заправка картриджа / 05,10.2019</t>
  </si>
  <si>
    <t>біндерування / 10.2019</t>
  </si>
  <si>
    <t>Касові видатки Методичний кабінет</t>
  </si>
  <si>
    <t>за 2019 рік</t>
  </si>
  <si>
    <t>Залишок</t>
  </si>
  <si>
    <t xml:space="preserve">Кошторисні призначення та касові видатки 
Управління освіти виконавчого комітету Нововолинської міської ради Волинської обл., методичний кабінет </t>
  </si>
  <si>
    <t>столи письмові 8шт. / 10.2019</t>
  </si>
  <si>
    <t>шафи для одягу 5 шт. / 10.2019</t>
  </si>
  <si>
    <t>пенали офісні 6 шт / 10.2019</t>
  </si>
  <si>
    <t>стелаж офісний / 10.2019</t>
  </si>
  <si>
    <t>тумби під стіл 4 шт / 10.2019</t>
  </si>
  <si>
    <t>шафа / 10.2019</t>
  </si>
  <si>
    <t>стільці / 12.2019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</si>
</sst>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1" fontId="11" fillId="0" borderId="16" xfId="0" applyNumberFormat="1" applyFont="1" applyBorder="1" applyAlignment="1">
      <alignment horizontal="right" vertical="center" wrapText="1" indent="1"/>
    </xf>
    <xf numFmtId="171" fontId="11" fillId="0" borderId="17" xfId="0" applyNumberFormat="1" applyFont="1" applyBorder="1" applyAlignment="1">
      <alignment horizontal="right" vertical="center" wrapText="1" indent="1"/>
    </xf>
    <xf numFmtId="171" fontId="12" fillId="0" borderId="18" xfId="0" applyNumberFormat="1" applyFont="1" applyBorder="1" applyAlignment="1">
      <alignment horizontal="right" vertical="center" indent="1"/>
    </xf>
    <xf numFmtId="171" fontId="11" fillId="0" borderId="19" xfId="0" applyNumberFormat="1" applyFont="1" applyBorder="1" applyAlignment="1">
      <alignment horizontal="right" vertical="center" wrapText="1" inden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2" xfId="0" applyNumberFormat="1" applyFont="1" applyFill="1" applyBorder="1" applyAlignment="1">
      <alignment horizontal="right" vertical="center" wrapText="1" indent="1"/>
    </xf>
    <xf numFmtId="171" fontId="11" fillId="0" borderId="16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35" xfId="0" applyNumberFormat="1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left" vertical="center" wrapText="1" indent="1"/>
      <protection locked="0"/>
    </xf>
    <xf numFmtId="0" fontId="11" fillId="0" borderId="37" xfId="0" applyFont="1" applyBorder="1" applyAlignment="1" applyProtection="1">
      <alignment horizontal="left" vertical="center" wrapText="1" indent="1"/>
      <protection locked="0"/>
    </xf>
    <xf numFmtId="0" fontId="11" fillId="0" borderId="38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5" fillId="0" borderId="39" xfId="0" applyFont="1" applyBorder="1" applyAlignment="1">
      <alignment horizontal="center" vertical="center" wrapText="1"/>
    </xf>
    <xf numFmtId="4" fontId="15" fillId="0" borderId="3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4" borderId="39" xfId="0" applyFont="1" applyFill="1" applyBorder="1" applyAlignment="1">
      <alignment horizontal="center"/>
    </xf>
    <xf numFmtId="4" fontId="13" fillId="34" borderId="39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4" fontId="9" fillId="0" borderId="39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/>
    </xf>
    <xf numFmtId="0" fontId="13" fillId="13" borderId="39" xfId="0" applyFont="1" applyFill="1" applyBorder="1" applyAlignment="1">
      <alignment/>
    </xf>
    <xf numFmtId="4" fontId="13" fillId="13" borderId="39" xfId="0" applyNumberFormat="1" applyFont="1" applyFill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39" xfId="0" applyFont="1" applyBorder="1" applyAlignment="1">
      <alignment horizontal="right" wrapText="1"/>
    </xf>
    <xf numFmtId="0" fontId="13" fillId="0" borderId="39" xfId="0" applyFont="1" applyBorder="1" applyAlignment="1">
      <alignment horizontal="right"/>
    </xf>
    <xf numFmtId="0" fontId="13" fillId="0" borderId="39" xfId="0" applyFont="1" applyBorder="1" applyAlignment="1">
      <alignment horizontal="left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center" vertical="center"/>
    </xf>
    <xf numFmtId="0" fontId="13" fillId="34" borderId="39" xfId="0" applyFont="1" applyFill="1" applyBorder="1" applyAlignment="1">
      <alignment/>
    </xf>
    <xf numFmtId="4" fontId="51" fillId="0" borderId="39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195" fontId="11" fillId="0" borderId="17" xfId="0" applyNumberFormat="1" applyFont="1" applyBorder="1" applyAlignment="1" applyProtection="1">
      <alignment horizontal="center" vertical="center" wrapText="1"/>
      <protection/>
    </xf>
    <xf numFmtId="195" fontId="9" fillId="35" borderId="12" xfId="0" applyNumberFormat="1" applyFont="1" applyFill="1" applyBorder="1" applyAlignment="1" applyProtection="1">
      <alignment horizontal="center" vertical="center" wrapText="1"/>
      <protection/>
    </xf>
    <xf numFmtId="195" fontId="11" fillId="0" borderId="40" xfId="0" applyNumberFormat="1" applyFont="1" applyFill="1" applyBorder="1" applyAlignment="1" applyProtection="1">
      <alignment horizontal="center" vertical="center" wrapText="1"/>
      <protection/>
    </xf>
    <xf numFmtId="195" fontId="11" fillId="0" borderId="37" xfId="0" applyNumberFormat="1" applyFont="1" applyFill="1" applyBorder="1" applyAlignment="1" applyProtection="1">
      <alignment horizontal="center" vertical="center" wrapText="1"/>
      <protection/>
    </xf>
    <xf numFmtId="195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left" vertical="top" wrapText="1" indent="1"/>
      <protection locked="0"/>
    </xf>
    <xf numFmtId="0" fontId="12" fillId="0" borderId="44" xfId="0" applyFont="1" applyBorder="1" applyAlignment="1" applyProtection="1">
      <alignment horizontal="left" indent="1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5" fillId="0" borderId="45" xfId="0" applyNumberFormat="1" applyFont="1" applyBorder="1" applyAlignment="1" applyProtection="1">
      <alignment horizontal="center" vertical="top" wrapText="1"/>
      <protection locked="0"/>
    </xf>
    <xf numFmtId="1" fontId="5" fillId="0" borderId="46" xfId="0" applyNumberFormat="1" applyFont="1" applyBorder="1" applyAlignment="1" applyProtection="1">
      <alignment horizontal="center" vertical="top" wrapText="1"/>
      <protection locked="0"/>
    </xf>
    <xf numFmtId="0" fontId="11" fillId="0" borderId="47" xfId="0" applyFont="1" applyBorder="1" applyAlignment="1" applyProtection="1">
      <alignment horizontal="left" vertical="top" wrapText="1" indent="1"/>
      <protection locked="0"/>
    </xf>
    <xf numFmtId="0" fontId="12" fillId="0" borderId="48" xfId="0" applyFont="1" applyBorder="1" applyAlignment="1" applyProtection="1">
      <alignment horizontal="left" inden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left" vertical="top" wrapText="1" indent="1"/>
      <protection locked="0"/>
    </xf>
    <xf numFmtId="0" fontId="11" fillId="0" borderId="52" xfId="0" applyFont="1" applyBorder="1" applyAlignment="1" applyProtection="1">
      <alignment horizontal="left" vertical="top" wrapText="1" inden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 vertical="top" wrapText="1"/>
      <protection locked="0"/>
    </xf>
    <xf numFmtId="0" fontId="11" fillId="0" borderId="27" xfId="0" applyFont="1" applyBorder="1" applyAlignment="1" applyProtection="1">
      <alignment horizontal="left" vertical="top" wrapText="1" indent="1"/>
      <protection locked="0"/>
    </xf>
    <xf numFmtId="0" fontId="15" fillId="0" borderId="3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="65" zoomScaleNormal="6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1" sqref="H11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33.25390625" style="1" customWidth="1"/>
    <col min="4" max="4" width="19.375" style="1" customWidth="1"/>
    <col min="5" max="9" width="19.375" style="2" customWidth="1"/>
    <col min="10" max="10" width="14.875" style="1" customWidth="1"/>
    <col min="11" max="15" width="14.875" style="2" customWidth="1"/>
    <col min="16" max="16" width="14.875" style="1" customWidth="1"/>
    <col min="17" max="18" width="14.87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15" customHeight="1">
      <c r="A1" s="5"/>
      <c r="B1" s="4"/>
      <c r="C1" s="4"/>
      <c r="D1" s="4"/>
      <c r="E1" s="4"/>
      <c r="F1" s="4"/>
      <c r="G1" s="4"/>
      <c r="H1" s="9"/>
      <c r="I1" s="9"/>
      <c r="K1" s="4"/>
      <c r="L1" s="4"/>
      <c r="M1" s="4"/>
      <c r="N1" s="9"/>
      <c r="O1" s="9"/>
      <c r="Q1" s="4"/>
      <c r="R1" s="4"/>
      <c r="S1" s="4"/>
      <c r="T1" s="9"/>
      <c r="V1" s="4"/>
      <c r="W1" s="4"/>
      <c r="X1" s="9"/>
    </row>
    <row r="2" spans="1:18" s="3" customFormat="1" ht="12.75" customHeight="1">
      <c r="A2" s="99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3" customFormat="1" ht="31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s="3" customFormat="1" ht="24" customHeight="1">
      <c r="A4" s="100" t="s">
        <v>42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25" s="3" customFormat="1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M5" s="8"/>
      <c r="N5" s="8"/>
      <c r="O5" s="8"/>
      <c r="P5" s="8"/>
      <c r="S5" s="8"/>
      <c r="T5" s="8"/>
      <c r="U5" s="8"/>
      <c r="W5" s="8"/>
      <c r="X5" s="8"/>
      <c r="Y5" s="8"/>
    </row>
    <row r="6" spans="1:18" s="3" customFormat="1" ht="44.25" customHeight="1" thickBot="1">
      <c r="A6" s="91" t="s">
        <v>14</v>
      </c>
      <c r="B6" s="93" t="s">
        <v>0</v>
      </c>
      <c r="C6" s="94"/>
      <c r="D6" s="84" t="s">
        <v>16</v>
      </c>
      <c r="E6" s="85"/>
      <c r="F6" s="86"/>
      <c r="G6" s="84" t="s">
        <v>24</v>
      </c>
      <c r="H6" s="85"/>
      <c r="I6" s="86"/>
      <c r="J6" s="81" t="s">
        <v>23</v>
      </c>
      <c r="K6" s="82"/>
      <c r="L6" s="86"/>
      <c r="M6" s="81" t="s">
        <v>22</v>
      </c>
      <c r="N6" s="82"/>
      <c r="O6" s="83"/>
      <c r="P6" s="81" t="s">
        <v>25</v>
      </c>
      <c r="Q6" s="82"/>
      <c r="R6" s="86"/>
    </row>
    <row r="7" spans="1:18" s="3" customFormat="1" ht="28.5" customHeight="1" thickBot="1">
      <c r="A7" s="92"/>
      <c r="B7" s="95"/>
      <c r="C7" s="96"/>
      <c r="D7" s="13" t="s">
        <v>20</v>
      </c>
      <c r="E7" s="16" t="s">
        <v>15</v>
      </c>
      <c r="F7" s="16" t="s">
        <v>43</v>
      </c>
      <c r="G7" s="13" t="s">
        <v>20</v>
      </c>
      <c r="H7" s="16" t="s">
        <v>15</v>
      </c>
      <c r="I7" s="16" t="s">
        <v>43</v>
      </c>
      <c r="J7" s="13" t="s">
        <v>20</v>
      </c>
      <c r="K7" s="16" t="s">
        <v>15</v>
      </c>
      <c r="L7" s="16" t="s">
        <v>43</v>
      </c>
      <c r="M7" s="13" t="s">
        <v>20</v>
      </c>
      <c r="N7" s="16" t="s">
        <v>15</v>
      </c>
      <c r="O7" s="16" t="s">
        <v>43</v>
      </c>
      <c r="P7" s="13" t="s">
        <v>20</v>
      </c>
      <c r="Q7" s="16" t="s">
        <v>15</v>
      </c>
      <c r="R7" s="16" t="s">
        <v>43</v>
      </c>
    </row>
    <row r="8" spans="1:18" s="7" customFormat="1" ht="15" thickBot="1">
      <c r="A8" s="42">
        <v>1</v>
      </c>
      <c r="B8" s="87">
        <v>2</v>
      </c>
      <c r="C8" s="88"/>
      <c r="D8" s="14">
        <v>3</v>
      </c>
      <c r="E8" s="12">
        <v>4</v>
      </c>
      <c r="F8" s="12">
        <v>5</v>
      </c>
      <c r="G8" s="15">
        <v>6</v>
      </c>
      <c r="H8" s="11">
        <v>7</v>
      </c>
      <c r="I8" s="11">
        <v>8</v>
      </c>
      <c r="J8" s="15">
        <v>9</v>
      </c>
      <c r="K8" s="12">
        <v>10</v>
      </c>
      <c r="L8" s="12">
        <v>11</v>
      </c>
      <c r="M8" s="11">
        <v>12</v>
      </c>
      <c r="N8" s="10">
        <v>13</v>
      </c>
      <c r="O8" s="10">
        <v>14</v>
      </c>
      <c r="P8" s="11">
        <v>15</v>
      </c>
      <c r="Q8" s="10">
        <v>16</v>
      </c>
      <c r="R8" s="10">
        <v>17</v>
      </c>
    </row>
    <row r="9" spans="1:24" ht="18.75" customHeight="1">
      <c r="A9" s="43">
        <v>2111</v>
      </c>
      <c r="B9" s="97" t="s">
        <v>1</v>
      </c>
      <c r="C9" s="98"/>
      <c r="D9" s="17">
        <f>G9+J9+M9+P9</f>
        <v>696400</v>
      </c>
      <c r="E9" s="18">
        <f>H9+K9+N9+Q9</f>
        <v>696259.16</v>
      </c>
      <c r="F9" s="71">
        <f>I9+L9+O9+R9+U9+X9</f>
        <v>140.8399999999674</v>
      </c>
      <c r="G9" s="24">
        <v>696400</v>
      </c>
      <c r="H9" s="25">
        <v>696259.16</v>
      </c>
      <c r="I9" s="73">
        <f>G9-H9</f>
        <v>140.8399999999674</v>
      </c>
      <c r="J9" s="26">
        <v>0</v>
      </c>
      <c r="K9" s="27">
        <v>0</v>
      </c>
      <c r="L9" s="73">
        <f>J9-K9</f>
        <v>0</v>
      </c>
      <c r="M9" s="25">
        <v>0</v>
      </c>
      <c r="N9" s="28">
        <v>0</v>
      </c>
      <c r="O9" s="73">
        <f>M9-N9</f>
        <v>0</v>
      </c>
      <c r="P9" s="29">
        <v>0</v>
      </c>
      <c r="Q9" s="30">
        <v>0</v>
      </c>
      <c r="R9" s="73">
        <f>P9-Q9</f>
        <v>0</v>
      </c>
      <c r="S9" s="1"/>
      <c r="T9" s="1"/>
      <c r="V9" s="1"/>
      <c r="W9" s="1"/>
      <c r="X9" s="1"/>
    </row>
    <row r="10" spans="1:24" ht="18.75" customHeight="1">
      <c r="A10" s="44">
        <v>2120</v>
      </c>
      <c r="B10" s="79" t="s">
        <v>11</v>
      </c>
      <c r="C10" s="80"/>
      <c r="D10" s="19">
        <f>G10+J10+M10+P10</f>
        <v>138600</v>
      </c>
      <c r="E10" s="20">
        <f>H10+K10+N10+Q10</f>
        <v>137622.05</v>
      </c>
      <c r="F10" s="71">
        <f aca="true" t="shared" si="0" ref="F10:F25">I10+L10+O10+R10+U10+X10</f>
        <v>977.9500000000116</v>
      </c>
      <c r="G10" s="31">
        <v>138600</v>
      </c>
      <c r="H10" s="32">
        <v>137622.05</v>
      </c>
      <c r="I10" s="74">
        <f>G10-H10</f>
        <v>977.9500000000116</v>
      </c>
      <c r="J10" s="33">
        <v>0</v>
      </c>
      <c r="K10" s="34">
        <v>0</v>
      </c>
      <c r="L10" s="74">
        <f>J10-K10</f>
        <v>0</v>
      </c>
      <c r="M10" s="25">
        <v>0</v>
      </c>
      <c r="N10" s="28">
        <v>0</v>
      </c>
      <c r="O10" s="74">
        <f>M10-N10</f>
        <v>0</v>
      </c>
      <c r="P10" s="35">
        <v>0</v>
      </c>
      <c r="Q10" s="36">
        <v>0</v>
      </c>
      <c r="R10" s="74">
        <f>P10-Q10</f>
        <v>0</v>
      </c>
      <c r="S10" s="1"/>
      <c r="T10" s="1"/>
      <c r="V10" s="1"/>
      <c r="W10" s="1"/>
      <c r="X10" s="1"/>
    </row>
    <row r="11" spans="1:24" ht="18.75" customHeight="1">
      <c r="A11" s="44">
        <v>2210</v>
      </c>
      <c r="B11" s="79" t="s">
        <v>2</v>
      </c>
      <c r="C11" s="80"/>
      <c r="D11" s="19">
        <f aca="true" t="shared" si="1" ref="D11:D25">G11+J11+M11+P11</f>
        <v>67549.83</v>
      </c>
      <c r="E11" s="20">
        <f aca="true" t="shared" si="2" ref="E11:E25">H11+K11+N11+Q11</f>
        <v>67499.66</v>
      </c>
      <c r="F11" s="71">
        <f t="shared" si="0"/>
        <v>50.169999999996506</v>
      </c>
      <c r="G11" s="31">
        <v>67500</v>
      </c>
      <c r="H11" s="32">
        <v>67499.66</v>
      </c>
      <c r="I11" s="74">
        <f aca="true" t="shared" si="3" ref="I11:I24">G11-H11</f>
        <v>0.33999999999650754</v>
      </c>
      <c r="J11" s="33">
        <v>46</v>
      </c>
      <c r="K11" s="34">
        <v>0</v>
      </c>
      <c r="L11" s="74">
        <f aca="true" t="shared" si="4" ref="L11:L24">J11-K11</f>
        <v>46</v>
      </c>
      <c r="M11" s="25">
        <v>3.83</v>
      </c>
      <c r="N11" s="28">
        <v>0</v>
      </c>
      <c r="O11" s="74">
        <f aca="true" t="shared" si="5" ref="O11:O24">M11-N11</f>
        <v>3.83</v>
      </c>
      <c r="P11" s="35">
        <v>0</v>
      </c>
      <c r="Q11" s="36">
        <v>0</v>
      </c>
      <c r="R11" s="74">
        <f aca="true" t="shared" si="6" ref="R11:R24">P11-Q11</f>
        <v>0</v>
      </c>
      <c r="S11" s="1"/>
      <c r="T11" s="1"/>
      <c r="V11" s="1"/>
      <c r="W11" s="1"/>
      <c r="X11" s="1"/>
    </row>
    <row r="12" spans="1:24" ht="18.75" customHeight="1">
      <c r="A12" s="44">
        <v>2230</v>
      </c>
      <c r="B12" s="79" t="s">
        <v>3</v>
      </c>
      <c r="C12" s="80"/>
      <c r="D12" s="19">
        <f t="shared" si="1"/>
        <v>0</v>
      </c>
      <c r="E12" s="20">
        <f t="shared" si="2"/>
        <v>0</v>
      </c>
      <c r="F12" s="71">
        <f t="shared" si="0"/>
        <v>0</v>
      </c>
      <c r="G12" s="31"/>
      <c r="H12" s="32">
        <v>0</v>
      </c>
      <c r="I12" s="74">
        <f t="shared" si="3"/>
        <v>0</v>
      </c>
      <c r="J12" s="33">
        <v>0</v>
      </c>
      <c r="K12" s="34">
        <v>0</v>
      </c>
      <c r="L12" s="74">
        <f t="shared" si="4"/>
        <v>0</v>
      </c>
      <c r="M12" s="25">
        <v>0</v>
      </c>
      <c r="N12" s="28">
        <v>0</v>
      </c>
      <c r="O12" s="74">
        <f t="shared" si="5"/>
        <v>0</v>
      </c>
      <c r="P12" s="35">
        <v>0</v>
      </c>
      <c r="Q12" s="36">
        <v>0</v>
      </c>
      <c r="R12" s="74">
        <f t="shared" si="6"/>
        <v>0</v>
      </c>
      <c r="S12" s="1"/>
      <c r="T12" s="1"/>
      <c r="V12" s="1"/>
      <c r="W12" s="1"/>
      <c r="X12" s="1"/>
    </row>
    <row r="13" spans="1:24" ht="18.75" customHeight="1">
      <c r="A13" s="44">
        <v>2240</v>
      </c>
      <c r="B13" s="79" t="s">
        <v>4</v>
      </c>
      <c r="C13" s="80"/>
      <c r="D13" s="19">
        <f t="shared" si="1"/>
        <v>7500</v>
      </c>
      <c r="E13" s="20">
        <f t="shared" si="2"/>
        <v>7200.53</v>
      </c>
      <c r="F13" s="71">
        <f t="shared" si="0"/>
        <v>299.47000000000025</v>
      </c>
      <c r="G13" s="31">
        <v>7500</v>
      </c>
      <c r="H13" s="32">
        <v>7200.53</v>
      </c>
      <c r="I13" s="74">
        <f t="shared" si="3"/>
        <v>299.47000000000025</v>
      </c>
      <c r="J13" s="33">
        <v>0</v>
      </c>
      <c r="K13" s="34">
        <v>0</v>
      </c>
      <c r="L13" s="74">
        <f t="shared" si="4"/>
        <v>0</v>
      </c>
      <c r="M13" s="25">
        <v>0</v>
      </c>
      <c r="N13" s="28">
        <v>0</v>
      </c>
      <c r="O13" s="74">
        <f t="shared" si="5"/>
        <v>0</v>
      </c>
      <c r="P13" s="35">
        <v>0</v>
      </c>
      <c r="Q13" s="36">
        <v>0</v>
      </c>
      <c r="R13" s="74">
        <f t="shared" si="6"/>
        <v>0</v>
      </c>
      <c r="S13" s="1"/>
      <c r="T13" s="1"/>
      <c r="V13" s="1"/>
      <c r="W13" s="1"/>
      <c r="X13" s="1"/>
    </row>
    <row r="14" spans="1:24" ht="18.75" customHeight="1">
      <c r="A14" s="44">
        <v>2250</v>
      </c>
      <c r="B14" s="79" t="s">
        <v>12</v>
      </c>
      <c r="C14" s="80"/>
      <c r="D14" s="19">
        <f t="shared" si="1"/>
        <v>9000</v>
      </c>
      <c r="E14" s="20">
        <f t="shared" si="2"/>
        <v>7986.97</v>
      </c>
      <c r="F14" s="71">
        <f t="shared" si="0"/>
        <v>1013.0299999999997</v>
      </c>
      <c r="G14" s="31">
        <v>9000</v>
      </c>
      <c r="H14" s="32">
        <v>7986.97</v>
      </c>
      <c r="I14" s="74">
        <f t="shared" si="3"/>
        <v>1013.0299999999997</v>
      </c>
      <c r="J14" s="33">
        <v>0</v>
      </c>
      <c r="K14" s="34">
        <v>0</v>
      </c>
      <c r="L14" s="74">
        <f t="shared" si="4"/>
        <v>0</v>
      </c>
      <c r="M14" s="25">
        <v>0</v>
      </c>
      <c r="N14" s="28">
        <v>0</v>
      </c>
      <c r="O14" s="74">
        <f t="shared" si="5"/>
        <v>0</v>
      </c>
      <c r="P14" s="35">
        <v>0</v>
      </c>
      <c r="Q14" s="36">
        <v>0</v>
      </c>
      <c r="R14" s="74">
        <f t="shared" si="6"/>
        <v>0</v>
      </c>
      <c r="S14" s="1"/>
      <c r="T14" s="1"/>
      <c r="V14" s="1"/>
      <c r="W14" s="1"/>
      <c r="X14" s="1"/>
    </row>
    <row r="15" spans="1:24" ht="18.75" customHeight="1">
      <c r="A15" s="44">
        <v>2271</v>
      </c>
      <c r="B15" s="79" t="s">
        <v>5</v>
      </c>
      <c r="C15" s="80"/>
      <c r="D15" s="19">
        <f t="shared" si="1"/>
        <v>0</v>
      </c>
      <c r="E15" s="20">
        <f t="shared" si="2"/>
        <v>0</v>
      </c>
      <c r="F15" s="71">
        <f t="shared" si="0"/>
        <v>0</v>
      </c>
      <c r="G15" s="31">
        <v>0</v>
      </c>
      <c r="H15" s="32">
        <v>0</v>
      </c>
      <c r="I15" s="74">
        <f t="shared" si="3"/>
        <v>0</v>
      </c>
      <c r="J15" s="33">
        <v>0</v>
      </c>
      <c r="K15" s="34">
        <v>0</v>
      </c>
      <c r="L15" s="74">
        <f t="shared" si="4"/>
        <v>0</v>
      </c>
      <c r="M15" s="25">
        <v>0</v>
      </c>
      <c r="N15" s="28">
        <v>0</v>
      </c>
      <c r="O15" s="74">
        <f t="shared" si="5"/>
        <v>0</v>
      </c>
      <c r="P15" s="35">
        <v>0</v>
      </c>
      <c r="Q15" s="36">
        <v>0</v>
      </c>
      <c r="R15" s="74">
        <f t="shared" si="6"/>
        <v>0</v>
      </c>
      <c r="S15" s="1"/>
      <c r="T15" s="1"/>
      <c r="V15" s="1"/>
      <c r="W15" s="1"/>
      <c r="X15" s="1"/>
    </row>
    <row r="16" spans="1:24" ht="18.75" customHeight="1">
      <c r="A16" s="44">
        <v>2272</v>
      </c>
      <c r="B16" s="79" t="s">
        <v>6</v>
      </c>
      <c r="C16" s="80"/>
      <c r="D16" s="19">
        <f t="shared" si="1"/>
        <v>0</v>
      </c>
      <c r="E16" s="20">
        <f t="shared" si="2"/>
        <v>0</v>
      </c>
      <c r="F16" s="71">
        <f t="shared" si="0"/>
        <v>0</v>
      </c>
      <c r="G16" s="31">
        <v>0</v>
      </c>
      <c r="H16" s="32">
        <v>0</v>
      </c>
      <c r="I16" s="74">
        <f t="shared" si="3"/>
        <v>0</v>
      </c>
      <c r="J16" s="33">
        <v>0</v>
      </c>
      <c r="K16" s="34">
        <v>0</v>
      </c>
      <c r="L16" s="74">
        <f t="shared" si="4"/>
        <v>0</v>
      </c>
      <c r="M16" s="25">
        <v>0</v>
      </c>
      <c r="N16" s="28">
        <v>0</v>
      </c>
      <c r="O16" s="74">
        <f t="shared" si="5"/>
        <v>0</v>
      </c>
      <c r="P16" s="35">
        <v>0</v>
      </c>
      <c r="Q16" s="36">
        <v>0</v>
      </c>
      <c r="R16" s="74">
        <f t="shared" si="6"/>
        <v>0</v>
      </c>
      <c r="S16" s="1"/>
      <c r="T16" s="1"/>
      <c r="V16" s="1"/>
      <c r="W16" s="1"/>
      <c r="X16" s="1"/>
    </row>
    <row r="17" spans="1:24" ht="18.75" customHeight="1">
      <c r="A17" s="44">
        <v>2273</v>
      </c>
      <c r="B17" s="79" t="s">
        <v>7</v>
      </c>
      <c r="C17" s="80"/>
      <c r="D17" s="19">
        <f t="shared" si="1"/>
        <v>0</v>
      </c>
      <c r="E17" s="20">
        <f t="shared" si="2"/>
        <v>0</v>
      </c>
      <c r="F17" s="71">
        <f t="shared" si="0"/>
        <v>0</v>
      </c>
      <c r="G17" s="31">
        <v>0</v>
      </c>
      <c r="H17" s="32">
        <v>0</v>
      </c>
      <c r="I17" s="74">
        <f t="shared" si="3"/>
        <v>0</v>
      </c>
      <c r="J17" s="33">
        <v>0</v>
      </c>
      <c r="K17" s="34">
        <v>0</v>
      </c>
      <c r="L17" s="74">
        <f t="shared" si="4"/>
        <v>0</v>
      </c>
      <c r="M17" s="25">
        <v>0</v>
      </c>
      <c r="N17" s="28">
        <v>0</v>
      </c>
      <c r="O17" s="74">
        <f t="shared" si="5"/>
        <v>0</v>
      </c>
      <c r="P17" s="35">
        <v>0</v>
      </c>
      <c r="Q17" s="36">
        <v>0</v>
      </c>
      <c r="R17" s="74">
        <f t="shared" si="6"/>
        <v>0</v>
      </c>
      <c r="S17" s="1"/>
      <c r="T17" s="1"/>
      <c r="V17" s="1"/>
      <c r="W17" s="1"/>
      <c r="X17" s="1"/>
    </row>
    <row r="18" spans="1:24" ht="18.75" customHeight="1">
      <c r="A18" s="44">
        <v>2274</v>
      </c>
      <c r="B18" s="79" t="s">
        <v>8</v>
      </c>
      <c r="C18" s="80"/>
      <c r="D18" s="19">
        <f t="shared" si="1"/>
        <v>0</v>
      </c>
      <c r="E18" s="20">
        <f t="shared" si="2"/>
        <v>0</v>
      </c>
      <c r="F18" s="71">
        <f t="shared" si="0"/>
        <v>0</v>
      </c>
      <c r="G18" s="31">
        <v>0</v>
      </c>
      <c r="H18" s="32">
        <v>0</v>
      </c>
      <c r="I18" s="74">
        <f t="shared" si="3"/>
        <v>0</v>
      </c>
      <c r="J18" s="33">
        <v>0</v>
      </c>
      <c r="K18" s="34">
        <v>0</v>
      </c>
      <c r="L18" s="74">
        <f t="shared" si="4"/>
        <v>0</v>
      </c>
      <c r="M18" s="25">
        <v>0</v>
      </c>
      <c r="N18" s="28">
        <v>0</v>
      </c>
      <c r="O18" s="74">
        <f t="shared" si="5"/>
        <v>0</v>
      </c>
      <c r="P18" s="35">
        <v>0</v>
      </c>
      <c r="Q18" s="36">
        <v>0</v>
      </c>
      <c r="R18" s="74">
        <f t="shared" si="6"/>
        <v>0</v>
      </c>
      <c r="S18" s="1"/>
      <c r="T18" s="1"/>
      <c r="V18" s="1"/>
      <c r="W18" s="1"/>
      <c r="X18" s="1"/>
    </row>
    <row r="19" spans="1:24" ht="18.75" customHeight="1">
      <c r="A19" s="44">
        <v>2275</v>
      </c>
      <c r="B19" s="79" t="s">
        <v>35</v>
      </c>
      <c r="C19" s="80"/>
      <c r="D19" s="19">
        <f>G19+J19+M19+P19</f>
        <v>0</v>
      </c>
      <c r="E19" s="20">
        <f t="shared" si="2"/>
        <v>0</v>
      </c>
      <c r="F19" s="71">
        <f t="shared" si="0"/>
        <v>0</v>
      </c>
      <c r="G19" s="31">
        <v>0</v>
      </c>
      <c r="H19" s="32">
        <v>0</v>
      </c>
      <c r="I19" s="74">
        <f t="shared" si="3"/>
        <v>0</v>
      </c>
      <c r="J19" s="33">
        <v>0</v>
      </c>
      <c r="K19" s="34">
        <v>0</v>
      </c>
      <c r="L19" s="74">
        <f t="shared" si="4"/>
        <v>0</v>
      </c>
      <c r="M19" s="25">
        <v>0</v>
      </c>
      <c r="N19" s="28">
        <v>0</v>
      </c>
      <c r="O19" s="74">
        <f t="shared" si="5"/>
        <v>0</v>
      </c>
      <c r="P19" s="35">
        <v>0</v>
      </c>
      <c r="Q19" s="36">
        <v>0</v>
      </c>
      <c r="R19" s="74">
        <f t="shared" si="6"/>
        <v>0</v>
      </c>
      <c r="S19" s="1"/>
      <c r="T19" s="1"/>
      <c r="V19" s="1"/>
      <c r="W19" s="1"/>
      <c r="X19" s="1"/>
    </row>
    <row r="20" spans="1:24" ht="18.75" customHeight="1">
      <c r="A20" s="44">
        <v>2282</v>
      </c>
      <c r="B20" s="102" t="s">
        <v>9</v>
      </c>
      <c r="C20" s="102"/>
      <c r="D20" s="19">
        <f t="shared" si="1"/>
        <v>0</v>
      </c>
      <c r="E20" s="20">
        <f t="shared" si="2"/>
        <v>0</v>
      </c>
      <c r="F20" s="71">
        <f t="shared" si="0"/>
        <v>0</v>
      </c>
      <c r="G20" s="31">
        <v>0</v>
      </c>
      <c r="H20" s="32">
        <v>0</v>
      </c>
      <c r="I20" s="74">
        <f t="shared" si="3"/>
        <v>0</v>
      </c>
      <c r="J20" s="33">
        <v>0</v>
      </c>
      <c r="K20" s="34">
        <v>0</v>
      </c>
      <c r="L20" s="74">
        <f t="shared" si="4"/>
        <v>0</v>
      </c>
      <c r="M20" s="25">
        <v>0</v>
      </c>
      <c r="N20" s="28">
        <v>0</v>
      </c>
      <c r="O20" s="74">
        <f t="shared" si="5"/>
        <v>0</v>
      </c>
      <c r="P20" s="35">
        <v>0</v>
      </c>
      <c r="Q20" s="36">
        <v>0</v>
      </c>
      <c r="R20" s="74">
        <f t="shared" si="6"/>
        <v>0</v>
      </c>
      <c r="S20" s="1"/>
      <c r="T20" s="1"/>
      <c r="V20" s="1"/>
      <c r="W20" s="1"/>
      <c r="X20" s="1"/>
    </row>
    <row r="21" spans="1:24" ht="18.75" customHeight="1">
      <c r="A21" s="44">
        <v>2730</v>
      </c>
      <c r="B21" s="79" t="s">
        <v>21</v>
      </c>
      <c r="C21" s="80"/>
      <c r="D21" s="19">
        <f>G21+J21+M21+P21</f>
        <v>0</v>
      </c>
      <c r="E21" s="20">
        <f t="shared" si="2"/>
        <v>0</v>
      </c>
      <c r="F21" s="71">
        <f t="shared" si="0"/>
        <v>0</v>
      </c>
      <c r="G21" s="31">
        <v>0</v>
      </c>
      <c r="H21" s="32">
        <v>0</v>
      </c>
      <c r="I21" s="74">
        <f t="shared" si="3"/>
        <v>0</v>
      </c>
      <c r="J21" s="33">
        <v>0</v>
      </c>
      <c r="K21" s="34">
        <v>0</v>
      </c>
      <c r="L21" s="74">
        <f t="shared" si="4"/>
        <v>0</v>
      </c>
      <c r="M21" s="25">
        <v>0</v>
      </c>
      <c r="N21" s="28">
        <v>0</v>
      </c>
      <c r="O21" s="74">
        <f t="shared" si="5"/>
        <v>0</v>
      </c>
      <c r="P21" s="35">
        <v>0</v>
      </c>
      <c r="Q21" s="36">
        <v>0</v>
      </c>
      <c r="R21" s="74">
        <f t="shared" si="6"/>
        <v>0</v>
      </c>
      <c r="S21" s="1"/>
      <c r="T21" s="1"/>
      <c r="V21" s="1"/>
      <c r="W21" s="1"/>
      <c r="X21" s="1"/>
    </row>
    <row r="22" spans="1:24" ht="18.75" customHeight="1">
      <c r="A22" s="44">
        <v>2800</v>
      </c>
      <c r="B22" s="79" t="s">
        <v>18</v>
      </c>
      <c r="C22" s="80"/>
      <c r="D22" s="19">
        <f t="shared" si="1"/>
        <v>0</v>
      </c>
      <c r="E22" s="20">
        <f t="shared" si="2"/>
        <v>0</v>
      </c>
      <c r="F22" s="71">
        <f t="shared" si="0"/>
        <v>0</v>
      </c>
      <c r="G22" s="31">
        <v>0</v>
      </c>
      <c r="H22" s="32">
        <v>0</v>
      </c>
      <c r="I22" s="74">
        <f t="shared" si="3"/>
        <v>0</v>
      </c>
      <c r="J22" s="33">
        <v>0</v>
      </c>
      <c r="K22" s="34">
        <v>0</v>
      </c>
      <c r="L22" s="74">
        <f t="shared" si="4"/>
        <v>0</v>
      </c>
      <c r="M22" s="25">
        <v>0</v>
      </c>
      <c r="N22" s="28">
        <v>0</v>
      </c>
      <c r="O22" s="74">
        <f t="shared" si="5"/>
        <v>0</v>
      </c>
      <c r="P22" s="35">
        <v>0</v>
      </c>
      <c r="Q22" s="36">
        <v>0</v>
      </c>
      <c r="R22" s="74">
        <f t="shared" si="6"/>
        <v>0</v>
      </c>
      <c r="S22" s="1"/>
      <c r="T22" s="1"/>
      <c r="V22" s="1"/>
      <c r="W22" s="1"/>
      <c r="X22" s="1"/>
    </row>
    <row r="23" spans="1:24" ht="18.75" customHeight="1">
      <c r="A23" s="44">
        <v>3110</v>
      </c>
      <c r="B23" s="79" t="s">
        <v>13</v>
      </c>
      <c r="C23" s="80"/>
      <c r="D23" s="19">
        <f t="shared" si="1"/>
        <v>0</v>
      </c>
      <c r="E23" s="20">
        <f t="shared" si="2"/>
        <v>0</v>
      </c>
      <c r="F23" s="71">
        <f t="shared" si="0"/>
        <v>0</v>
      </c>
      <c r="G23" s="31">
        <v>0</v>
      </c>
      <c r="H23" s="32">
        <v>0</v>
      </c>
      <c r="I23" s="74">
        <f t="shared" si="3"/>
        <v>0</v>
      </c>
      <c r="J23" s="33">
        <v>0</v>
      </c>
      <c r="K23" s="34">
        <v>0</v>
      </c>
      <c r="L23" s="74">
        <f t="shared" si="4"/>
        <v>0</v>
      </c>
      <c r="M23" s="25">
        <v>0</v>
      </c>
      <c r="N23" s="28">
        <v>0</v>
      </c>
      <c r="O23" s="74">
        <f t="shared" si="5"/>
        <v>0</v>
      </c>
      <c r="P23" s="35">
        <v>0</v>
      </c>
      <c r="Q23" s="36">
        <v>0</v>
      </c>
      <c r="R23" s="74">
        <f t="shared" si="6"/>
        <v>0</v>
      </c>
      <c r="S23" s="1"/>
      <c r="T23" s="1"/>
      <c r="V23" s="1"/>
      <c r="W23" s="1"/>
      <c r="X23" s="1"/>
    </row>
    <row r="24" spans="1:24" ht="18.75" customHeight="1">
      <c r="A24" s="45">
        <v>3132</v>
      </c>
      <c r="B24" s="89" t="s">
        <v>10</v>
      </c>
      <c r="C24" s="90"/>
      <c r="D24" s="19">
        <f t="shared" si="1"/>
        <v>0</v>
      </c>
      <c r="E24" s="20">
        <f t="shared" si="2"/>
        <v>0</v>
      </c>
      <c r="F24" s="71">
        <f t="shared" si="0"/>
        <v>0</v>
      </c>
      <c r="G24" s="37">
        <v>0</v>
      </c>
      <c r="H24" s="38">
        <v>0</v>
      </c>
      <c r="I24" s="74">
        <f t="shared" si="3"/>
        <v>0</v>
      </c>
      <c r="J24" s="33">
        <v>0</v>
      </c>
      <c r="K24" s="34">
        <v>0</v>
      </c>
      <c r="L24" s="74">
        <f t="shared" si="4"/>
        <v>0</v>
      </c>
      <c r="M24" s="25">
        <v>0</v>
      </c>
      <c r="N24" s="28">
        <v>0</v>
      </c>
      <c r="O24" s="74">
        <f t="shared" si="5"/>
        <v>0</v>
      </c>
      <c r="P24" s="39">
        <v>0</v>
      </c>
      <c r="Q24" s="36">
        <v>0</v>
      </c>
      <c r="R24" s="74">
        <f t="shared" si="6"/>
        <v>0</v>
      </c>
      <c r="S24" s="1"/>
      <c r="T24" s="1"/>
      <c r="V24" s="1"/>
      <c r="W24" s="1"/>
      <c r="X24" s="1"/>
    </row>
    <row r="25" spans="1:24" ht="18.75" customHeight="1" thickBot="1">
      <c r="A25" s="45">
        <v>3142</v>
      </c>
      <c r="B25" s="101" t="s">
        <v>19</v>
      </c>
      <c r="C25" s="101"/>
      <c r="D25" s="19">
        <f t="shared" si="1"/>
        <v>0</v>
      </c>
      <c r="E25" s="21">
        <f t="shared" si="2"/>
        <v>0</v>
      </c>
      <c r="F25" s="71">
        <f t="shared" si="0"/>
        <v>0</v>
      </c>
      <c r="G25" s="37">
        <v>0</v>
      </c>
      <c r="H25" s="38">
        <v>0</v>
      </c>
      <c r="I25" s="75">
        <f>G25-H25</f>
        <v>0</v>
      </c>
      <c r="J25" s="40">
        <v>0</v>
      </c>
      <c r="K25" s="34">
        <v>0</v>
      </c>
      <c r="L25" s="75">
        <f>J25-K25</f>
        <v>0</v>
      </c>
      <c r="M25" s="25">
        <v>0</v>
      </c>
      <c r="N25" s="28">
        <v>0</v>
      </c>
      <c r="O25" s="75">
        <f>M25-N25</f>
        <v>0</v>
      </c>
      <c r="P25" s="41">
        <v>0</v>
      </c>
      <c r="Q25" s="36">
        <v>0</v>
      </c>
      <c r="R25" s="75">
        <f>P25-Q25</f>
        <v>0</v>
      </c>
      <c r="S25" s="1"/>
      <c r="T25" s="1"/>
      <c r="V25" s="1"/>
      <c r="W25" s="1"/>
      <c r="X25" s="1"/>
    </row>
    <row r="26" spans="1:24" ht="36.75" customHeight="1" thickBot="1">
      <c r="A26" s="76" t="s">
        <v>17</v>
      </c>
      <c r="B26" s="77"/>
      <c r="C26" s="78"/>
      <c r="D26" s="22">
        <f aca="true" t="shared" si="7" ref="D26:R26">SUM(D9:D25)</f>
        <v>919049.83</v>
      </c>
      <c r="E26" s="23">
        <f t="shared" si="7"/>
        <v>916568.37</v>
      </c>
      <c r="F26" s="72">
        <f t="shared" si="7"/>
        <v>2481.4599999999755</v>
      </c>
      <c r="G26" s="22">
        <f t="shared" si="7"/>
        <v>919000</v>
      </c>
      <c r="H26" s="23">
        <f t="shared" si="7"/>
        <v>916568.37</v>
      </c>
      <c r="I26" s="72">
        <f t="shared" si="7"/>
        <v>2431.6299999999756</v>
      </c>
      <c r="J26" s="22">
        <f t="shared" si="7"/>
        <v>46</v>
      </c>
      <c r="K26" s="23">
        <f t="shared" si="7"/>
        <v>0</v>
      </c>
      <c r="L26" s="72">
        <f t="shared" si="7"/>
        <v>46</v>
      </c>
      <c r="M26" s="22">
        <f t="shared" si="7"/>
        <v>3.83</v>
      </c>
      <c r="N26" s="23">
        <f t="shared" si="7"/>
        <v>0</v>
      </c>
      <c r="O26" s="72">
        <f t="shared" si="7"/>
        <v>3.83</v>
      </c>
      <c r="P26" s="22">
        <f t="shared" si="7"/>
        <v>0</v>
      </c>
      <c r="Q26" s="23">
        <f t="shared" si="7"/>
        <v>0</v>
      </c>
      <c r="R26" s="72">
        <f t="shared" si="7"/>
        <v>0</v>
      </c>
      <c r="S26" s="1"/>
      <c r="T26" s="1"/>
      <c r="V26" s="1"/>
      <c r="W26" s="1"/>
      <c r="X26" s="1"/>
    </row>
    <row r="27" spans="1:18" ht="15">
      <c r="A27" s="46"/>
      <c r="B27" s="47"/>
      <c r="C27" s="48"/>
      <c r="D27" s="48"/>
      <c r="E27" s="47"/>
      <c r="F27" s="47"/>
      <c r="G27" s="47"/>
      <c r="H27" s="47"/>
      <c r="I27" s="47"/>
      <c r="J27" s="48"/>
      <c r="K27" s="47"/>
      <c r="L27" s="47"/>
      <c r="M27" s="47"/>
      <c r="N27" s="47"/>
      <c r="O27" s="47"/>
      <c r="P27" s="48"/>
      <c r="Q27" s="47"/>
      <c r="R27" s="47"/>
    </row>
    <row r="28" spans="1:18" ht="15">
      <c r="A28" s="46"/>
      <c r="B28" s="47"/>
      <c r="C28" s="48"/>
      <c r="D28" s="48"/>
      <c r="E28" s="47"/>
      <c r="F28" s="47"/>
      <c r="G28" s="47"/>
      <c r="H28" s="47"/>
      <c r="I28" s="47"/>
      <c r="J28" s="48"/>
      <c r="K28" s="47"/>
      <c r="L28" s="47"/>
      <c r="M28" s="47"/>
      <c r="N28" s="47"/>
      <c r="O28" s="47"/>
      <c r="P28" s="48"/>
      <c r="Q28" s="47"/>
      <c r="R28" s="47"/>
    </row>
  </sheetData>
  <sheetProtection sheet="1"/>
  <mergeCells count="28">
    <mergeCell ref="A2:R3"/>
    <mergeCell ref="A4:R4"/>
    <mergeCell ref="B25:C25"/>
    <mergeCell ref="B23:C23"/>
    <mergeCell ref="B15:C15"/>
    <mergeCell ref="B18:C18"/>
    <mergeCell ref="B20:C20"/>
    <mergeCell ref="B22:C22"/>
    <mergeCell ref="B21:C21"/>
    <mergeCell ref="B17:C17"/>
    <mergeCell ref="B12:C12"/>
    <mergeCell ref="B24:C24"/>
    <mergeCell ref="A6:A7"/>
    <mergeCell ref="B6:C7"/>
    <mergeCell ref="D6:F6"/>
    <mergeCell ref="B9:C9"/>
    <mergeCell ref="B16:C16"/>
    <mergeCell ref="B19:C19"/>
    <mergeCell ref="A26:C26"/>
    <mergeCell ref="B11:C11"/>
    <mergeCell ref="M6:O6"/>
    <mergeCell ref="G6:I6"/>
    <mergeCell ref="P6:R6"/>
    <mergeCell ref="J6:L6"/>
    <mergeCell ref="B8:C8"/>
    <mergeCell ref="B10:C10"/>
    <mergeCell ref="B13:C13"/>
    <mergeCell ref="B14:C14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80" zoomScaleNormal="80" zoomScalePageLayoutView="0" workbookViewId="0" topLeftCell="A1">
      <selection activeCell="D38" sqref="D38"/>
    </sheetView>
  </sheetViews>
  <sheetFormatPr defaultColWidth="9.00390625" defaultRowHeight="12.75" outlineLevelRow="1"/>
  <cols>
    <col min="1" max="1" width="9.125" style="52" customWidth="1"/>
    <col min="2" max="2" width="63.875" style="52" customWidth="1"/>
    <col min="3" max="3" width="21.00390625" style="66" customWidth="1"/>
    <col min="4" max="4" width="23.875" style="66" customWidth="1"/>
    <col min="5" max="5" width="12.25390625" style="52" bestFit="1" customWidth="1"/>
    <col min="6" max="16384" width="9.125" style="52" customWidth="1"/>
  </cols>
  <sheetData>
    <row r="1" spans="1:4" ht="18.75">
      <c r="A1" s="107" t="s">
        <v>41</v>
      </c>
      <c r="B1" s="107"/>
      <c r="C1" s="107"/>
      <c r="D1" s="107"/>
    </row>
    <row r="2" spans="1:4" ht="18.75">
      <c r="A2" s="107" t="s">
        <v>42</v>
      </c>
      <c r="B2" s="107"/>
      <c r="C2" s="107"/>
      <c r="D2" s="107"/>
    </row>
    <row r="3" ht="18.75">
      <c r="D3" s="66" t="s">
        <v>34</v>
      </c>
    </row>
    <row r="4" spans="1:15" ht="51" customHeight="1">
      <c r="A4" s="49">
        <v>2210</v>
      </c>
      <c r="B4" s="103" t="s">
        <v>2</v>
      </c>
      <c r="C4" s="103"/>
      <c r="D4" s="50">
        <f>'М.каб.'!H11</f>
        <v>67499.66</v>
      </c>
      <c r="E4" s="51"/>
      <c r="F4" s="51"/>
      <c r="G4" s="51"/>
      <c r="I4" s="51"/>
      <c r="J4" s="51"/>
      <c r="K4" s="51"/>
      <c r="M4" s="51"/>
      <c r="N4" s="51"/>
      <c r="O4" s="51"/>
    </row>
    <row r="5" spans="1:15" ht="18.75" hidden="1" outlineLevel="1">
      <c r="A5" s="53"/>
      <c r="B5" s="53"/>
      <c r="C5" s="54"/>
      <c r="D5" s="54">
        <f>SUM(D6:D29)</f>
        <v>67499.66</v>
      </c>
      <c r="E5" s="51" t="b">
        <f>D4=D5</f>
        <v>1</v>
      </c>
      <c r="F5" s="51"/>
      <c r="G5" s="51"/>
      <c r="I5" s="51"/>
      <c r="J5" s="51"/>
      <c r="K5" s="51"/>
      <c r="M5" s="51"/>
      <c r="N5" s="51"/>
      <c r="O5" s="51"/>
    </row>
    <row r="6" spans="1:15" ht="18.75" collapsed="1">
      <c r="A6" s="55">
        <v>2210.1</v>
      </c>
      <c r="B6" s="106" t="s">
        <v>26</v>
      </c>
      <c r="C6" s="106"/>
      <c r="D6" s="56">
        <f>2000+2427</f>
        <v>4427</v>
      </c>
      <c r="E6" s="51"/>
      <c r="F6" s="51"/>
      <c r="G6" s="51"/>
      <c r="I6" s="51"/>
      <c r="J6" s="51"/>
      <c r="K6" s="51"/>
      <c r="M6" s="51"/>
      <c r="N6" s="51"/>
      <c r="O6" s="51"/>
    </row>
    <row r="7" spans="1:15" ht="18.75" hidden="1">
      <c r="A7" s="55">
        <v>2210.2</v>
      </c>
      <c r="B7" s="106" t="s">
        <v>27</v>
      </c>
      <c r="C7" s="106"/>
      <c r="D7" s="56"/>
      <c r="E7" s="51"/>
      <c r="F7" s="51"/>
      <c r="G7" s="51"/>
      <c r="I7" s="51"/>
      <c r="J7" s="51"/>
      <c r="K7" s="51"/>
      <c r="M7" s="51"/>
      <c r="N7" s="51"/>
      <c r="O7" s="51"/>
    </row>
    <row r="8" spans="1:5" ht="18.75" hidden="1" outlineLevel="1">
      <c r="A8" s="57"/>
      <c r="B8" s="58"/>
      <c r="C8" s="59">
        <f>SUM(C9:C10)</f>
        <v>0</v>
      </c>
      <c r="D8" s="60"/>
      <c r="E8" s="61">
        <f>D7-C8</f>
        <v>0</v>
      </c>
    </row>
    <row r="9" spans="1:15" ht="18.75" hidden="1" collapsed="1">
      <c r="A9" s="55"/>
      <c r="B9" s="62"/>
      <c r="C9" s="60"/>
      <c r="D9" s="60"/>
      <c r="E9" s="51"/>
      <c r="F9" s="51"/>
      <c r="G9" s="51"/>
      <c r="I9" s="51"/>
      <c r="J9" s="51"/>
      <c r="K9" s="51"/>
      <c r="M9" s="51"/>
      <c r="N9" s="51"/>
      <c r="O9" s="51"/>
    </row>
    <row r="10" spans="1:15" ht="18.75" hidden="1">
      <c r="A10" s="55"/>
      <c r="B10" s="64"/>
      <c r="C10" s="60"/>
      <c r="D10" s="60"/>
      <c r="E10" s="51"/>
      <c r="F10" s="51"/>
      <c r="G10" s="51"/>
      <c r="I10" s="51"/>
      <c r="J10" s="51"/>
      <c r="K10" s="51"/>
      <c r="M10" s="51"/>
      <c r="N10" s="51"/>
      <c r="O10" s="51"/>
    </row>
    <row r="11" spans="1:15" ht="18.75">
      <c r="A11" s="55">
        <v>2210.3</v>
      </c>
      <c r="B11" s="106" t="s">
        <v>28</v>
      </c>
      <c r="C11" s="106"/>
      <c r="D11" s="56">
        <f>10926.4+2772+9073.26</f>
        <v>22771.66</v>
      </c>
      <c r="E11" s="51"/>
      <c r="F11" s="51"/>
      <c r="G11" s="51"/>
      <c r="I11" s="51"/>
      <c r="J11" s="51"/>
      <c r="K11" s="51"/>
      <c r="M11" s="51"/>
      <c r="N11" s="51"/>
      <c r="O11" s="51"/>
    </row>
    <row r="12" spans="1:15" ht="18.75" hidden="1">
      <c r="A12" s="55">
        <v>2210.5</v>
      </c>
      <c r="B12" s="106" t="s">
        <v>29</v>
      </c>
      <c r="C12" s="106"/>
      <c r="D12" s="56"/>
      <c r="E12" s="51"/>
      <c r="F12" s="51"/>
      <c r="G12" s="51"/>
      <c r="I12" s="51"/>
      <c r="J12" s="51"/>
      <c r="K12" s="51"/>
      <c r="M12" s="51"/>
      <c r="N12" s="51"/>
      <c r="O12" s="51"/>
    </row>
    <row r="13" spans="1:5" ht="18.75" hidden="1" outlineLevel="1">
      <c r="A13" s="57"/>
      <c r="B13" s="58"/>
      <c r="C13" s="59">
        <f>SUM(C14:C15)</f>
        <v>0</v>
      </c>
      <c r="D13" s="60"/>
      <c r="E13" s="61">
        <f>D12-C13</f>
        <v>0</v>
      </c>
    </row>
    <row r="14" spans="1:15" ht="18.75" hidden="1" collapsed="1">
      <c r="A14" s="55"/>
      <c r="B14" s="62"/>
      <c r="C14" s="60"/>
      <c r="D14" s="60"/>
      <c r="E14" s="51"/>
      <c r="F14" s="51"/>
      <c r="G14" s="51"/>
      <c r="I14" s="51"/>
      <c r="J14" s="51"/>
      <c r="K14" s="51"/>
      <c r="M14" s="51"/>
      <c r="N14" s="51"/>
      <c r="O14" s="51"/>
    </row>
    <row r="15" spans="1:15" ht="18.75" hidden="1">
      <c r="A15" s="55"/>
      <c r="B15" s="64"/>
      <c r="C15" s="60"/>
      <c r="D15" s="60"/>
      <c r="E15" s="51"/>
      <c r="F15" s="51"/>
      <c r="G15" s="51"/>
      <c r="I15" s="51"/>
      <c r="J15" s="51"/>
      <c r="K15" s="51"/>
      <c r="M15" s="51"/>
      <c r="N15" s="51"/>
      <c r="O15" s="51"/>
    </row>
    <row r="16" spans="1:15" ht="18.75">
      <c r="A16" s="55">
        <v>2210.7</v>
      </c>
      <c r="B16" s="104" t="s">
        <v>38</v>
      </c>
      <c r="C16" s="105"/>
      <c r="D16" s="56">
        <f>35141+5160</f>
        <v>40301</v>
      </c>
      <c r="E16" s="51"/>
      <c r="F16" s="51"/>
      <c r="G16" s="51"/>
      <c r="I16" s="51"/>
      <c r="J16" s="51"/>
      <c r="K16" s="51"/>
      <c r="M16" s="51"/>
      <c r="N16" s="51"/>
      <c r="O16" s="51"/>
    </row>
    <row r="17" spans="1:5" ht="18.75" hidden="1" outlineLevel="1">
      <c r="A17" s="57"/>
      <c r="B17" s="58"/>
      <c r="C17" s="59">
        <f>SUM(C18:C24)</f>
        <v>40301</v>
      </c>
      <c r="D17" s="60"/>
      <c r="E17" s="61">
        <f>D16-C17</f>
        <v>0</v>
      </c>
    </row>
    <row r="18" spans="1:15" ht="18.75" collapsed="1">
      <c r="A18" s="55"/>
      <c r="B18" s="62" t="s">
        <v>45</v>
      </c>
      <c r="C18" s="60">
        <f>10236+1539.99+1499</f>
        <v>13274.99</v>
      </c>
      <c r="D18" s="60"/>
      <c r="E18" s="51"/>
      <c r="F18" s="51"/>
      <c r="G18" s="51"/>
      <c r="I18" s="51"/>
      <c r="J18" s="51"/>
      <c r="K18" s="51"/>
      <c r="M18" s="51"/>
      <c r="N18" s="51"/>
      <c r="O18" s="51"/>
    </row>
    <row r="19" spans="1:15" ht="18.75">
      <c r="A19" s="55"/>
      <c r="B19" s="62" t="s">
        <v>46</v>
      </c>
      <c r="C19" s="60">
        <v>7490</v>
      </c>
      <c r="D19" s="60"/>
      <c r="E19" s="51"/>
      <c r="F19" s="51"/>
      <c r="G19" s="51"/>
      <c r="I19" s="51"/>
      <c r="J19" s="51"/>
      <c r="K19" s="51"/>
      <c r="M19" s="51"/>
      <c r="N19" s="51"/>
      <c r="O19" s="51"/>
    </row>
    <row r="20" spans="1:15" ht="18.75">
      <c r="A20" s="55"/>
      <c r="B20" s="62" t="s">
        <v>47</v>
      </c>
      <c r="C20" s="60">
        <f>1706+5930.07</f>
        <v>7636.07</v>
      </c>
      <c r="D20" s="60"/>
      <c r="E20" s="51"/>
      <c r="F20" s="51"/>
      <c r="G20" s="51"/>
      <c r="I20" s="51"/>
      <c r="J20" s="51"/>
      <c r="K20" s="51"/>
      <c r="M20" s="51"/>
      <c r="N20" s="51"/>
      <c r="O20" s="51"/>
    </row>
    <row r="21" spans="1:15" ht="18.75">
      <c r="A21" s="55"/>
      <c r="B21" s="62" t="s">
        <v>48</v>
      </c>
      <c r="C21" s="60">
        <v>831.96</v>
      </c>
      <c r="D21" s="60"/>
      <c r="E21" s="51"/>
      <c r="F21" s="51"/>
      <c r="G21" s="51"/>
      <c r="I21" s="51"/>
      <c r="J21" s="51"/>
      <c r="K21" s="51"/>
      <c r="M21" s="51"/>
      <c r="N21" s="51"/>
      <c r="O21" s="51"/>
    </row>
    <row r="22" spans="1:15" ht="18.75">
      <c r="A22" s="55"/>
      <c r="B22" s="62" t="s">
        <v>49</v>
      </c>
      <c r="C22" s="60">
        <v>2996</v>
      </c>
      <c r="D22" s="60"/>
      <c r="E22" s="51"/>
      <c r="F22" s="51"/>
      <c r="G22" s="51"/>
      <c r="I22" s="51"/>
      <c r="J22" s="51"/>
      <c r="K22" s="51"/>
      <c r="M22" s="51"/>
      <c r="N22" s="51"/>
      <c r="O22" s="51"/>
    </row>
    <row r="23" spans="1:15" ht="18.75">
      <c r="A23" s="55"/>
      <c r="B23" s="62" t="s">
        <v>50</v>
      </c>
      <c r="C23" s="60">
        <v>2911.98</v>
      </c>
      <c r="D23" s="60"/>
      <c r="E23" s="51"/>
      <c r="F23" s="51"/>
      <c r="G23" s="51"/>
      <c r="I23" s="51"/>
      <c r="J23" s="51"/>
      <c r="K23" s="51"/>
      <c r="M23" s="51"/>
      <c r="N23" s="51"/>
      <c r="O23" s="51"/>
    </row>
    <row r="24" spans="1:15" ht="18.75">
      <c r="A24" s="55"/>
      <c r="B24" s="63" t="s">
        <v>51</v>
      </c>
      <c r="C24" s="60">
        <v>5160</v>
      </c>
      <c r="D24" s="60"/>
      <c r="E24" s="51"/>
      <c r="F24" s="51"/>
      <c r="G24" s="51"/>
      <c r="I24" s="51"/>
      <c r="J24" s="51"/>
      <c r="K24" s="51"/>
      <c r="M24" s="51"/>
      <c r="N24" s="51"/>
      <c r="O24" s="51"/>
    </row>
    <row r="25" spans="1:15" ht="18.75" hidden="1">
      <c r="A25" s="55">
        <v>2210.9</v>
      </c>
      <c r="B25" s="106" t="s">
        <v>30</v>
      </c>
      <c r="C25" s="106"/>
      <c r="D25" s="56"/>
      <c r="E25" s="51"/>
      <c r="F25" s="51"/>
      <c r="G25" s="51"/>
      <c r="I25" s="51"/>
      <c r="J25" s="51"/>
      <c r="K25" s="51"/>
      <c r="M25" s="51"/>
      <c r="N25" s="51"/>
      <c r="O25" s="51"/>
    </row>
    <row r="26" spans="1:5" ht="18.75" hidden="1" outlineLevel="1">
      <c r="A26" s="57"/>
      <c r="B26" s="58"/>
      <c r="C26" s="59">
        <f>SUM(C27:C28)</f>
        <v>0</v>
      </c>
      <c r="D26" s="60"/>
      <c r="E26" s="61">
        <f>D25-C26</f>
        <v>0</v>
      </c>
    </row>
    <row r="27" spans="1:15" ht="18.75" hidden="1" collapsed="1">
      <c r="A27" s="55"/>
      <c r="B27" s="63"/>
      <c r="C27" s="60"/>
      <c r="D27" s="60"/>
      <c r="E27" s="51"/>
      <c r="F27" s="51"/>
      <c r="G27" s="51"/>
      <c r="I27" s="51"/>
      <c r="J27" s="51"/>
      <c r="K27" s="51"/>
      <c r="M27" s="51"/>
      <c r="N27" s="51"/>
      <c r="O27" s="51"/>
    </row>
    <row r="28" spans="1:15" ht="18.75" hidden="1">
      <c r="A28" s="55"/>
      <c r="B28" s="64"/>
      <c r="C28" s="60"/>
      <c r="D28" s="60"/>
      <c r="E28" s="51"/>
      <c r="F28" s="51"/>
      <c r="G28" s="51"/>
      <c r="I28" s="51"/>
      <c r="J28" s="51"/>
      <c r="K28" s="51"/>
      <c r="M28" s="51"/>
      <c r="N28" s="51"/>
      <c r="O28" s="51"/>
    </row>
    <row r="29" spans="1:15" ht="18.75" hidden="1">
      <c r="A29" s="55">
        <v>2211.9</v>
      </c>
      <c r="B29" s="106" t="s">
        <v>31</v>
      </c>
      <c r="C29" s="106"/>
      <c r="D29" s="56"/>
      <c r="E29" s="51"/>
      <c r="F29" s="51"/>
      <c r="G29" s="51"/>
      <c r="I29" s="51"/>
      <c r="J29" s="51"/>
      <c r="K29" s="51"/>
      <c r="M29" s="51"/>
      <c r="N29" s="51"/>
      <c r="O29" s="51"/>
    </row>
    <row r="30" spans="1:5" ht="18.75" hidden="1" outlineLevel="1">
      <c r="A30" s="57"/>
      <c r="B30" s="58"/>
      <c r="C30" s="59">
        <f>SUM(C31:C34)</f>
        <v>0</v>
      </c>
      <c r="D30" s="60"/>
      <c r="E30" s="61">
        <f>D29-C30</f>
        <v>0</v>
      </c>
    </row>
    <row r="31" spans="1:15" ht="18.75" hidden="1" collapsed="1">
      <c r="A31" s="55"/>
      <c r="B31" s="63"/>
      <c r="C31" s="60"/>
      <c r="D31" s="60"/>
      <c r="E31" s="51"/>
      <c r="F31" s="51"/>
      <c r="G31" s="51"/>
      <c r="I31" s="51"/>
      <c r="J31" s="51"/>
      <c r="K31" s="51"/>
      <c r="M31" s="51"/>
      <c r="N31" s="51"/>
      <c r="O31" s="51"/>
    </row>
    <row r="32" spans="1:15" ht="18.75" hidden="1">
      <c r="A32" s="55"/>
      <c r="B32" s="63"/>
      <c r="C32" s="60"/>
      <c r="D32" s="60"/>
      <c r="E32" s="51"/>
      <c r="F32" s="51"/>
      <c r="G32" s="51"/>
      <c r="I32" s="51"/>
      <c r="J32" s="51"/>
      <c r="K32" s="51"/>
      <c r="M32" s="51"/>
      <c r="N32" s="51"/>
      <c r="O32" s="51"/>
    </row>
    <row r="33" spans="1:15" ht="18.75" hidden="1">
      <c r="A33" s="55"/>
      <c r="B33" s="63"/>
      <c r="C33" s="60"/>
      <c r="D33" s="60"/>
      <c r="E33" s="51"/>
      <c r="F33" s="51"/>
      <c r="G33" s="51"/>
      <c r="I33" s="51"/>
      <c r="J33" s="51"/>
      <c r="K33" s="51"/>
      <c r="M33" s="51"/>
      <c r="N33" s="51"/>
      <c r="O33" s="51"/>
    </row>
    <row r="34" spans="1:15" ht="18.75" hidden="1" outlineLevel="1">
      <c r="A34" s="51"/>
      <c r="B34" s="65"/>
      <c r="D34" s="66" t="b">
        <f>D4=D5</f>
        <v>1</v>
      </c>
      <c r="E34" s="51"/>
      <c r="F34" s="51"/>
      <c r="G34" s="51"/>
      <c r="I34" s="51"/>
      <c r="J34" s="51"/>
      <c r="K34" s="51"/>
      <c r="M34" s="51"/>
      <c r="N34" s="51"/>
      <c r="O34" s="51"/>
    </row>
    <row r="35" spans="1:15" ht="18.75" collapsed="1">
      <c r="A35" s="51"/>
      <c r="B35" s="65"/>
      <c r="E35" s="51"/>
      <c r="F35" s="51"/>
      <c r="G35" s="51"/>
      <c r="I35" s="51"/>
      <c r="J35" s="51"/>
      <c r="K35" s="51"/>
      <c r="M35" s="51"/>
      <c r="N35" s="51"/>
      <c r="O35" s="51"/>
    </row>
    <row r="36" spans="1:15" ht="18.75">
      <c r="A36" s="51"/>
      <c r="B36" s="51"/>
      <c r="E36" s="51"/>
      <c r="F36" s="51"/>
      <c r="G36" s="51"/>
      <c r="I36" s="51"/>
      <c r="J36" s="51"/>
      <c r="K36" s="51"/>
      <c r="M36" s="51"/>
      <c r="N36" s="51"/>
      <c r="O36" s="51"/>
    </row>
    <row r="37" ht="14.25" customHeight="1"/>
    <row r="38" spans="1:15" ht="39.75" customHeight="1">
      <c r="A38" s="49">
        <v>2240</v>
      </c>
      <c r="B38" s="103" t="s">
        <v>4</v>
      </c>
      <c r="C38" s="103"/>
      <c r="D38" s="50">
        <f>'М.каб.'!H13</f>
        <v>7200.53</v>
      </c>
      <c r="E38" s="51"/>
      <c r="F38" s="51"/>
      <c r="G38" s="51"/>
      <c r="I38" s="51"/>
      <c r="J38" s="51"/>
      <c r="K38" s="51"/>
      <c r="M38" s="51"/>
      <c r="N38" s="51"/>
      <c r="O38" s="51"/>
    </row>
    <row r="39" spans="1:5" ht="18.75" hidden="1" outlineLevel="1">
      <c r="A39" s="67">
        <v>2240</v>
      </c>
      <c r="B39" s="67"/>
      <c r="C39" s="54"/>
      <c r="D39" s="54">
        <f>SUM(D40:D41)</f>
        <v>7200.53</v>
      </c>
      <c r="E39" s="51" t="b">
        <f>D38=D39</f>
        <v>1</v>
      </c>
    </row>
    <row r="40" spans="1:4" ht="18.75" collapsed="1">
      <c r="A40" s="57">
        <v>2241.3</v>
      </c>
      <c r="B40" s="104" t="s">
        <v>32</v>
      </c>
      <c r="C40" s="105"/>
      <c r="D40" s="56">
        <f>2404.45+242.25+276.14+251.84</f>
        <v>3174.68</v>
      </c>
    </row>
    <row r="41" spans="1:4" ht="18.75">
      <c r="A41" s="57">
        <v>2241.9</v>
      </c>
      <c r="B41" s="104" t="s">
        <v>33</v>
      </c>
      <c r="C41" s="105"/>
      <c r="D41" s="56">
        <f>1049.85+78+810+63+2025</f>
        <v>4025.85</v>
      </c>
    </row>
    <row r="42" spans="1:5" ht="18.75" hidden="1" outlineLevel="1">
      <c r="A42" s="57"/>
      <c r="B42" s="58"/>
      <c r="C42" s="59">
        <f>SUM(C43:C51)</f>
        <v>4025.85</v>
      </c>
      <c r="D42" s="68"/>
      <c r="E42" s="61">
        <f>D41-C42</f>
        <v>0</v>
      </c>
    </row>
    <row r="43" spans="1:4" ht="18.75" collapsed="1">
      <c r="A43" s="57"/>
      <c r="B43" s="69" t="s">
        <v>36</v>
      </c>
      <c r="C43" s="60">
        <f>50.85+63+63+63+63</f>
        <v>302.85</v>
      </c>
      <c r="D43" s="60"/>
    </row>
    <row r="44" spans="1:4" ht="18.75">
      <c r="A44" s="57"/>
      <c r="B44" s="69" t="s">
        <v>37</v>
      </c>
      <c r="C44" s="60">
        <f>405</f>
        <v>405</v>
      </c>
      <c r="D44" s="60"/>
    </row>
    <row r="45" spans="1:4" ht="18.75">
      <c r="A45" s="57"/>
      <c r="B45" s="69" t="s">
        <v>39</v>
      </c>
      <c r="C45" s="60">
        <f>405+810+2025</f>
        <v>3240</v>
      </c>
      <c r="D45" s="60"/>
    </row>
    <row r="46" spans="1:4" ht="18.75">
      <c r="A46" s="57"/>
      <c r="B46" s="62" t="s">
        <v>40</v>
      </c>
      <c r="C46" s="60">
        <v>78</v>
      </c>
      <c r="D46" s="60"/>
    </row>
    <row r="47" spans="1:4" ht="18.75" hidden="1">
      <c r="A47" s="57"/>
      <c r="B47" s="62"/>
      <c r="C47" s="60"/>
      <c r="D47" s="60"/>
    </row>
    <row r="48" spans="1:4" ht="18.75" hidden="1">
      <c r="A48" s="57"/>
      <c r="B48" s="62"/>
      <c r="C48" s="60"/>
      <c r="D48" s="60"/>
    </row>
    <row r="49" spans="1:4" ht="18.75" hidden="1">
      <c r="A49" s="57"/>
      <c r="B49" s="62"/>
      <c r="C49" s="60"/>
      <c r="D49" s="60"/>
    </row>
    <row r="50" spans="2:4" ht="18.75" hidden="1" outlineLevel="1">
      <c r="B50" s="70"/>
      <c r="D50" s="66" t="b">
        <f>D38=D39</f>
        <v>1</v>
      </c>
    </row>
    <row r="51" ht="18.75" hidden="1" collapsed="1">
      <c r="B51" s="70"/>
    </row>
  </sheetData>
  <sheetProtection/>
  <mergeCells count="13">
    <mergeCell ref="A1:D1"/>
    <mergeCell ref="A2:D2"/>
    <mergeCell ref="B4:C4"/>
    <mergeCell ref="B6:C6"/>
    <mergeCell ref="B7:C7"/>
    <mergeCell ref="B11:C11"/>
    <mergeCell ref="B38:C38"/>
    <mergeCell ref="B40:C40"/>
    <mergeCell ref="B41:C41"/>
    <mergeCell ref="B12:C12"/>
    <mergeCell ref="B16:C16"/>
    <mergeCell ref="B25:C25"/>
    <mergeCell ref="B29:C29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2019-12-03T09:00:31Z</cp:lastPrinted>
  <dcterms:created xsi:type="dcterms:W3CDTF">2011-06-13T08:19:19Z</dcterms:created>
  <dcterms:modified xsi:type="dcterms:W3CDTF">2020-01-24T10:13:50Z</dcterms:modified>
  <cp:category/>
  <cp:version/>
  <cp:contentType/>
  <cp:contentStatus/>
</cp:coreProperties>
</file>